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925" tabRatio="613" activeTab="0"/>
  </bookViews>
  <sheets>
    <sheet name="2018 МК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<sst xmlns="http://schemas.openxmlformats.org/spreadsheetml/2006/main" count="71" uniqueCount="70">
  <si>
    <t>Перечень объектов на выполнение работ по нанесению дорожной разметки на улично-дорожной сети города Омска</t>
  </si>
  <si>
    <t>№ п/п</t>
  </si>
  <si>
    <t>Нименование улиц</t>
  </si>
  <si>
    <t>Тип разметки</t>
  </si>
  <si>
    <t>1.1</t>
  </si>
  <si>
    <t>1.3</t>
  </si>
  <si>
    <t>1.5</t>
  </si>
  <si>
    <t>1.6</t>
  </si>
  <si>
    <t>1.12</t>
  </si>
  <si>
    <t>Площадь нанесения, м.кв.</t>
  </si>
  <si>
    <t>1.2</t>
  </si>
  <si>
    <t>1.7</t>
  </si>
  <si>
    <t>1.8</t>
  </si>
  <si>
    <t>1.11</t>
  </si>
  <si>
    <t>1.13</t>
  </si>
  <si>
    <t>1.16.1 1.16.2 1.16.3</t>
  </si>
  <si>
    <t>1.20</t>
  </si>
  <si>
    <t>Всего</t>
  </si>
  <si>
    <t>Стоимость</t>
  </si>
  <si>
    <t>1.18</t>
  </si>
  <si>
    <t>1.14.1 (белая)</t>
  </si>
  <si>
    <t xml:space="preserve">1.23.1 </t>
  </si>
  <si>
    <t>1.24.3</t>
  </si>
  <si>
    <t>ул. Невского ПП вблизи дома 6</t>
  </si>
  <si>
    <t>ул. Блусевич ПП вблизи дома 22</t>
  </si>
  <si>
    <t>ул. Сакена Сейфулина (3 ПП)</t>
  </si>
  <si>
    <t>пос. Дальный, дом 1</t>
  </si>
  <si>
    <t>ул. Ленина (от ул. Партизанская до Соборной площади и до ул. Интернациональная включая площадь Победы)</t>
  </si>
  <si>
    <t>ул. Партизанская (от ул. Ленина до д.5 по ул. Партизанская)</t>
  </si>
  <si>
    <t>Транспортная развязка у Ленинградского моста</t>
  </si>
  <si>
    <t xml:space="preserve">Ленинградский мост (от ул. Ленина до транспортной развязки по ул. Суворова) </t>
  </si>
  <si>
    <t>Соборная площадь (от ул. Интернациональная до ул. Ленина)</t>
  </si>
  <si>
    <t>дорога от федеральной трассы М-51 до пос. Черемуховское</t>
  </si>
  <si>
    <t>ул. Думская (от Театральной площади до ул. Маршала Жукова)</t>
  </si>
  <si>
    <t>ул. 60 лет Победы (от транспортной развязки у Ленинградского моста до ул. Транссибирская)</t>
  </si>
  <si>
    <t>Красноярский тракт (от путепровода по ул. Заозерной до границ города Омска)</t>
  </si>
  <si>
    <t>1.19</t>
  </si>
  <si>
    <t>ул. Омская (от ул. Маршала Жукова до ул. 3-й Разъезд)</t>
  </si>
  <si>
    <t>ул. 4-я Челюскинцев (от ул. Железнодорожная до ул. 21-я Амурская)</t>
  </si>
  <si>
    <t>ул. Рождественского (от просп. К. Маркса до ул. Иртышская набережная)</t>
  </si>
  <si>
    <t>ул. 6-я Станционная (от ул. Новокирпичная до ул. 6-я Ленинградская)</t>
  </si>
  <si>
    <t>ул. 33-я Северная (от ул. Герцена до ул. 21-я Амурская)</t>
  </si>
  <si>
    <t>ул. Волховстроя (от ул. Кемеровская до ул. 2-я Дачная)</t>
  </si>
  <si>
    <t>дорога под Сухим пролетом (от ул. Труда до ул. 1-я Красной звезды)</t>
  </si>
  <si>
    <t>ул. Ивана Алексеева (от ул. Красный Путь до Набережной Тухачевского)</t>
  </si>
  <si>
    <t>ул. Иртышская Набережная (от Ленинградского моста до ул. Рождественского включая две дороги, ведущие от ул. Ленина до Иртышской набережной)</t>
  </si>
  <si>
    <t>ул. Гусарова (от ул. Гагарина до ул. Октябрьская)</t>
  </si>
  <si>
    <t>подход к Мосту им. 60 лет Победы (от ул. 3-я Енисейская до подъема на мост)</t>
  </si>
  <si>
    <t>ул. Маршала Жукова (от Фрунзенского моста до ул. Бульварная)</t>
  </si>
  <si>
    <t>ул.Красноярский тракт (от ул. 23-я Северная до транспортной развязки по ул. Заозерная)</t>
  </si>
  <si>
    <t>Октябрьский мост</t>
  </si>
  <si>
    <t>Фрунзенский мост</t>
  </si>
  <si>
    <t>Путепровод по ул. 21-я Амурская</t>
  </si>
  <si>
    <t>Площадь ж.-д. Вокзала</t>
  </si>
  <si>
    <t>ул. Машиностроительная  (от ул. 6-я Станционная до Черлакского тракта)</t>
  </si>
  <si>
    <t>Приложение № 1 к муниципальному контракту</t>
  </si>
  <si>
    <t>на выполнение подрядных работ</t>
  </si>
  <si>
    <t>Подрядчик</t>
  </si>
  <si>
    <t>Всего горизонтальной дорожной разметки продольной (1.1, 1.2, 1.3, 1.5, 1.6, 1.7, 1.8, 1.11)</t>
  </si>
  <si>
    <t>Всего горизонтальной дорожной разметки типа "зебра" (1.12, 1.13, 1.14.1, 1.16.1, 1.16.2, 1.16.3, 1.18, 1.19, 1.20, 1.24.3)</t>
  </si>
  <si>
    <t>Заказчик</t>
  </si>
  <si>
    <t xml:space="preserve">                                                                                         М.П.</t>
  </si>
  <si>
    <t xml:space="preserve">                                                                Директор департамента транспорта</t>
  </si>
  <si>
    <t xml:space="preserve">                                                                Администрации города Омска</t>
  </si>
  <si>
    <t xml:space="preserve">                                                                __________________А.Л. Вялков</t>
  </si>
  <si>
    <t>Директор ООО "Ремонтно-строительное</t>
  </si>
  <si>
    <t>управление № 3"</t>
  </si>
  <si>
    <t>__________________И.А. Ильина</t>
  </si>
  <si>
    <t>М.П.</t>
  </si>
  <si>
    <t>№ Ф.2019.193673 от " 26 " апреля 2019г.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</si>
</sst>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0000000000000"/>
    <numFmt numFmtId="174" formatCode="0.0000"/>
    <numFmt numFmtId="175" formatCode="0.00000"/>
    <numFmt numFmtId="176" formatCode="0.000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7">
    <xf numFmtId="0" fontId="0" fillId="0" borderId="0" xfId="0" applyAlignment="1">
      <alignment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vertical="top" wrapText="1"/>
    </xf>
    <xf numFmtId="0" fontId="3" fillId="4" borderId="10" xfId="0" applyFont="1" applyFill="1" applyBorder="1" applyAlignment="1">
      <alignment horizontal="justify" vertical="top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vertical="center" wrapText="1"/>
    </xf>
    <xf numFmtId="172" fontId="1" fillId="0" borderId="0" xfId="0" applyNumberFormat="1" applyFont="1" applyAlignment="1">
      <alignment wrapText="1"/>
    </xf>
    <xf numFmtId="0" fontId="1" fillId="0" borderId="10" xfId="33" applyFont="1" applyBorder="1" applyAlignment="1">
      <alignment horizontal="left" vertical="top" wrapText="1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44" fontId="1" fillId="0" borderId="10" xfId="43" applyFont="1" applyBorder="1" applyAlignment="1">
      <alignment horizontal="left" vertical="top" wrapText="1"/>
    </xf>
    <xf numFmtId="2" fontId="1" fillId="0" borderId="0" xfId="0" applyNumberFormat="1" applyFont="1" applyAlignment="1">
      <alignment horizontal="left" wrapText="1"/>
    </xf>
    <xf numFmtId="172" fontId="4" fillId="4" borderId="0" xfId="0" applyNumberFormat="1" applyFont="1" applyFill="1" applyAlignment="1">
      <alignment wrapText="1"/>
    </xf>
    <xf numFmtId="175" fontId="1" fillId="0" borderId="0" xfId="0" applyNumberFormat="1" applyFont="1" applyAlignment="1">
      <alignment wrapText="1"/>
    </xf>
    <xf numFmtId="176" fontId="1" fillId="0" borderId="0" xfId="0" applyNumberFormat="1" applyFont="1" applyAlignment="1">
      <alignment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Layout" zoomScale="115" zoomScaleNormal="115" zoomScalePageLayoutView="115" workbookViewId="0" topLeftCell="D1">
      <selection activeCell="T5" sqref="T5"/>
    </sheetView>
  </sheetViews>
  <sheetFormatPr defaultColWidth="9.140625" defaultRowHeight="15"/>
  <cols>
    <col min="1" max="1" width="5.00390625" style="1" customWidth="1"/>
    <col min="2" max="2" width="96.140625" style="1" customWidth="1"/>
    <col min="3" max="3" width="8.57421875" style="1" customWidth="1"/>
    <col min="4" max="4" width="6.421875" style="1" customWidth="1"/>
    <col min="5" max="5" width="8.7109375" style="1" customWidth="1"/>
    <col min="6" max="6" width="8.8515625" style="1" customWidth="1"/>
    <col min="7" max="7" width="9.140625" style="1" customWidth="1"/>
    <col min="8" max="8" width="7.421875" style="1" customWidth="1"/>
    <col min="9" max="9" width="9.7109375" style="1" customWidth="1"/>
    <col min="10" max="10" width="8.7109375" style="1" customWidth="1"/>
    <col min="11" max="11" width="7.00390625" style="1" customWidth="1"/>
    <col min="12" max="12" width="5.8515625" style="1" customWidth="1"/>
    <col min="13" max="13" width="8.57421875" style="1" customWidth="1"/>
    <col min="14" max="14" width="7.421875" style="1" customWidth="1"/>
    <col min="15" max="16" width="7.140625" style="1" customWidth="1"/>
    <col min="17" max="17" width="6.8515625" style="1" customWidth="1"/>
    <col min="18" max="18" width="6.7109375" style="1" hidden="1" customWidth="1"/>
    <col min="19" max="19" width="9.7109375" style="20" customWidth="1"/>
    <col min="20" max="21" width="22.28125" style="1" customWidth="1"/>
    <col min="22" max="22" width="15.140625" style="1" customWidth="1"/>
    <col min="23" max="23" width="18.57421875" style="1" customWidth="1"/>
    <col min="24" max="16384" width="9.140625" style="1" customWidth="1"/>
  </cols>
  <sheetData>
    <row r="1" spans="19:23" ht="14.25" customHeight="1">
      <c r="S1" s="34" t="s">
        <v>55</v>
      </c>
      <c r="T1" s="34"/>
      <c r="U1" s="34"/>
      <c r="V1" s="34"/>
      <c r="W1" s="24"/>
    </row>
    <row r="2" spans="19:23" ht="17.25" customHeight="1">
      <c r="S2" s="34" t="s">
        <v>56</v>
      </c>
      <c r="T2" s="34"/>
      <c r="U2" s="34"/>
      <c r="V2" s="34"/>
      <c r="W2" s="24"/>
    </row>
    <row r="3" spans="19:23" ht="18.75" customHeight="1">
      <c r="S3" s="35" t="s">
        <v>69</v>
      </c>
      <c r="T3" s="35"/>
      <c r="U3" s="35"/>
      <c r="V3" s="35"/>
      <c r="W3" s="12"/>
    </row>
    <row r="4" spans="21:22" ht="18.75" customHeight="1">
      <c r="U4" s="12"/>
      <c r="V4" s="12"/>
    </row>
    <row r="5" spans="21:22" ht="14.25" customHeight="1">
      <c r="U5" s="11"/>
      <c r="V5" s="11"/>
    </row>
    <row r="6" spans="1:22" ht="21.75" customHeight="1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21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T7" s="10"/>
      <c r="U7" s="10"/>
      <c r="V7" s="10"/>
    </row>
    <row r="9" spans="1:22" ht="15" customHeight="1">
      <c r="A9" s="30" t="s">
        <v>1</v>
      </c>
      <c r="B9" s="30" t="s">
        <v>2</v>
      </c>
      <c r="C9" s="30" t="s">
        <v>9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21.75" customHeight="1">
      <c r="A10" s="30"/>
      <c r="B10" s="30"/>
      <c r="C10" s="31" t="s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0" t="s">
        <v>58</v>
      </c>
      <c r="U10" s="30" t="s">
        <v>59</v>
      </c>
      <c r="V10" s="30" t="s">
        <v>17</v>
      </c>
    </row>
    <row r="11" spans="1:22" ht="75.75" customHeight="1">
      <c r="A11" s="30"/>
      <c r="B11" s="30"/>
      <c r="C11" s="4" t="s">
        <v>4</v>
      </c>
      <c r="D11" s="4" t="s">
        <v>10</v>
      </c>
      <c r="E11" s="4" t="s">
        <v>5</v>
      </c>
      <c r="F11" s="4" t="s">
        <v>6</v>
      </c>
      <c r="G11" s="4" t="s">
        <v>7</v>
      </c>
      <c r="H11" s="4" t="s">
        <v>11</v>
      </c>
      <c r="I11" s="4" t="s">
        <v>12</v>
      </c>
      <c r="J11" s="4" t="s">
        <v>13</v>
      </c>
      <c r="K11" s="4" t="s">
        <v>8</v>
      </c>
      <c r="L11" s="4" t="s">
        <v>14</v>
      </c>
      <c r="M11" s="4" t="s">
        <v>20</v>
      </c>
      <c r="N11" s="3" t="s">
        <v>15</v>
      </c>
      <c r="O11" s="4" t="s">
        <v>19</v>
      </c>
      <c r="P11" s="4" t="s">
        <v>36</v>
      </c>
      <c r="Q11" s="4" t="s">
        <v>16</v>
      </c>
      <c r="R11" s="4" t="s">
        <v>21</v>
      </c>
      <c r="S11" s="21" t="s">
        <v>22</v>
      </c>
      <c r="T11" s="30"/>
      <c r="U11" s="30"/>
      <c r="V11" s="30"/>
    </row>
    <row r="12" spans="1:22" ht="18.75" customHeight="1">
      <c r="A12" s="16">
        <v>1</v>
      </c>
      <c r="B12" s="7" t="s">
        <v>34</v>
      </c>
      <c r="C12" s="19">
        <v>13</v>
      </c>
      <c r="D12" s="19">
        <v>0</v>
      </c>
      <c r="E12" s="19">
        <v>12.8</v>
      </c>
      <c r="F12" s="19">
        <v>61.98</v>
      </c>
      <c r="G12" s="19">
        <v>11.25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14.4</v>
      </c>
      <c r="N12" s="19">
        <v>4</v>
      </c>
      <c r="O12" s="19">
        <v>0</v>
      </c>
      <c r="P12" s="19">
        <v>0</v>
      </c>
      <c r="Q12" s="19">
        <v>0</v>
      </c>
      <c r="R12" s="19">
        <v>0</v>
      </c>
      <c r="S12" s="18">
        <v>0</v>
      </c>
      <c r="T12" s="3">
        <f>C12+D12+E12+F12+G12+H12+I12+J12</f>
        <v>99.03</v>
      </c>
      <c r="U12" s="3">
        <f>K12+L12+M12+N12+O12+P12+Q12+R12+S12</f>
        <v>18.4</v>
      </c>
      <c r="V12" s="3">
        <f>T12+U12</f>
        <v>117.43</v>
      </c>
    </row>
    <row r="13" spans="1:22" ht="18.75" customHeight="1">
      <c r="A13" s="16">
        <v>2</v>
      </c>
      <c r="B13" s="7" t="s">
        <v>27</v>
      </c>
      <c r="C13" s="19">
        <v>87.45</v>
      </c>
      <c r="D13" s="19">
        <v>0</v>
      </c>
      <c r="E13" s="19">
        <v>84.5</v>
      </c>
      <c r="F13" s="19">
        <v>29.56</v>
      </c>
      <c r="G13" s="19">
        <v>35.63</v>
      </c>
      <c r="H13" s="19">
        <v>0</v>
      </c>
      <c r="I13" s="19">
        <v>0</v>
      </c>
      <c r="J13" s="19">
        <v>0</v>
      </c>
      <c r="K13" s="19">
        <v>16.6</v>
      </c>
      <c r="L13" s="19">
        <v>3.6</v>
      </c>
      <c r="M13" s="19">
        <v>0</v>
      </c>
      <c r="N13" s="19">
        <v>49.48</v>
      </c>
      <c r="O13" s="19">
        <f>25.2+3.3</f>
        <v>28.5</v>
      </c>
      <c r="P13" s="19">
        <v>0</v>
      </c>
      <c r="Q13" s="19">
        <v>7.8</v>
      </c>
      <c r="R13" s="19">
        <v>0</v>
      </c>
      <c r="S13" s="18">
        <v>0</v>
      </c>
      <c r="T13" s="3">
        <f aca="true" t="shared" si="0" ref="T13:T19">C13+D13+E13+F13+G13+H13+I13+J13</f>
        <v>237.14</v>
      </c>
      <c r="U13" s="3">
        <f aca="true" t="shared" si="1" ref="U13:U42">K13+L13+M13+N13+O13+P13+Q13+R13+S13</f>
        <v>105.98</v>
      </c>
      <c r="V13" s="3">
        <f aca="true" t="shared" si="2" ref="V13:V42">T13+U13</f>
        <v>343.12</v>
      </c>
    </row>
    <row r="14" spans="1:22" ht="18.75" customHeight="1">
      <c r="A14" s="16">
        <v>3</v>
      </c>
      <c r="B14" s="7" t="s">
        <v>28</v>
      </c>
      <c r="C14" s="19">
        <v>49.3</v>
      </c>
      <c r="D14" s="19">
        <v>0</v>
      </c>
      <c r="E14" s="19">
        <v>92</v>
      </c>
      <c r="F14" s="19">
        <v>7.95</v>
      </c>
      <c r="G14" s="19">
        <v>35.18</v>
      </c>
      <c r="H14" s="19">
        <v>1.2</v>
      </c>
      <c r="I14" s="19">
        <v>0</v>
      </c>
      <c r="J14" s="19">
        <v>1.23</v>
      </c>
      <c r="K14" s="19">
        <v>3.2</v>
      </c>
      <c r="L14" s="19">
        <v>0</v>
      </c>
      <c r="M14" s="19">
        <v>145.6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8">
        <v>0</v>
      </c>
      <c r="T14" s="3">
        <f t="shared" si="0"/>
        <v>186.85999999999999</v>
      </c>
      <c r="U14" s="3">
        <f t="shared" si="1"/>
        <v>148.79999999999998</v>
      </c>
      <c r="V14" s="3">
        <f t="shared" si="2"/>
        <v>335.65999999999997</v>
      </c>
    </row>
    <row r="15" spans="1:22" ht="18.75" customHeight="1">
      <c r="A15" s="16">
        <v>4</v>
      </c>
      <c r="B15" s="14" t="s">
        <v>29</v>
      </c>
      <c r="C15" s="19">
        <v>77.2</v>
      </c>
      <c r="D15" s="19">
        <v>0</v>
      </c>
      <c r="E15" s="19">
        <v>0</v>
      </c>
      <c r="F15" s="19">
        <v>104.98</v>
      </c>
      <c r="G15" s="19">
        <v>45</v>
      </c>
      <c r="H15" s="19">
        <v>1.45</v>
      </c>
      <c r="I15" s="19">
        <v>1.6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8">
        <v>0</v>
      </c>
      <c r="T15" s="3">
        <f t="shared" si="0"/>
        <v>230.23</v>
      </c>
      <c r="U15" s="3">
        <f t="shared" si="1"/>
        <v>0</v>
      </c>
      <c r="V15" s="3">
        <f t="shared" si="2"/>
        <v>230.23</v>
      </c>
    </row>
    <row r="16" spans="1:22" ht="18.75" customHeight="1">
      <c r="A16" s="16">
        <v>5</v>
      </c>
      <c r="B16" s="14" t="s">
        <v>30</v>
      </c>
      <c r="C16" s="19">
        <v>39.8</v>
      </c>
      <c r="D16" s="19">
        <v>0</v>
      </c>
      <c r="E16" s="19">
        <v>627.9</v>
      </c>
      <c r="F16" s="19">
        <v>213.33</v>
      </c>
      <c r="G16" s="19">
        <v>21.15</v>
      </c>
      <c r="H16" s="19">
        <v>7.95</v>
      </c>
      <c r="I16" s="19">
        <v>0</v>
      </c>
      <c r="J16" s="19">
        <v>0</v>
      </c>
      <c r="K16" s="19">
        <v>7.2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8">
        <v>0</v>
      </c>
      <c r="T16" s="3">
        <f t="shared" si="0"/>
        <v>910.13</v>
      </c>
      <c r="U16" s="3">
        <f t="shared" si="1"/>
        <v>7.2</v>
      </c>
      <c r="V16" s="3">
        <f t="shared" si="2"/>
        <v>917.33</v>
      </c>
    </row>
    <row r="17" spans="1:22" ht="18.75" customHeight="1">
      <c r="A17" s="16">
        <v>6</v>
      </c>
      <c r="B17" s="15" t="s">
        <v>31</v>
      </c>
      <c r="C17" s="19">
        <v>143.8</v>
      </c>
      <c r="D17" s="19">
        <v>0</v>
      </c>
      <c r="E17" s="19">
        <v>3.4</v>
      </c>
      <c r="F17" s="19">
        <v>16</v>
      </c>
      <c r="G17" s="19">
        <v>15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52.8</v>
      </c>
      <c r="N17" s="19">
        <v>154.8</v>
      </c>
      <c r="O17" s="19">
        <v>13.7</v>
      </c>
      <c r="P17" s="19">
        <v>0</v>
      </c>
      <c r="Q17" s="19">
        <v>0</v>
      </c>
      <c r="R17" s="19">
        <v>0</v>
      </c>
      <c r="S17" s="18">
        <v>0</v>
      </c>
      <c r="T17" s="3">
        <f t="shared" si="0"/>
        <v>178.20000000000002</v>
      </c>
      <c r="U17" s="3">
        <f t="shared" si="1"/>
        <v>221.3</v>
      </c>
      <c r="V17" s="3">
        <f t="shared" si="2"/>
        <v>399.5</v>
      </c>
    </row>
    <row r="18" spans="1:22" ht="18.75" customHeight="1">
      <c r="A18" s="16">
        <v>7</v>
      </c>
      <c r="B18" s="8" t="s">
        <v>32</v>
      </c>
      <c r="C18" s="19">
        <v>34</v>
      </c>
      <c r="D18" s="19">
        <v>0</v>
      </c>
      <c r="E18" s="19">
        <v>0</v>
      </c>
      <c r="F18" s="19">
        <v>85</v>
      </c>
      <c r="G18" s="19">
        <v>22.5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8">
        <v>0</v>
      </c>
      <c r="T18" s="3">
        <f t="shared" si="0"/>
        <v>141.5</v>
      </c>
      <c r="U18" s="3">
        <f t="shared" si="1"/>
        <v>0</v>
      </c>
      <c r="V18" s="3">
        <f t="shared" si="2"/>
        <v>141.5</v>
      </c>
    </row>
    <row r="19" spans="1:22" ht="18.75" customHeight="1">
      <c r="A19" s="16">
        <v>8</v>
      </c>
      <c r="B19" s="8" t="s">
        <v>33</v>
      </c>
      <c r="C19" s="19">
        <v>0</v>
      </c>
      <c r="D19" s="19">
        <v>0</v>
      </c>
      <c r="E19" s="19">
        <v>0</v>
      </c>
      <c r="F19" s="19">
        <v>14.73</v>
      </c>
      <c r="G19" s="19">
        <v>18.75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8">
        <v>0</v>
      </c>
      <c r="T19" s="3">
        <f t="shared" si="0"/>
        <v>33.480000000000004</v>
      </c>
      <c r="U19" s="3">
        <f t="shared" si="1"/>
        <v>0</v>
      </c>
      <c r="V19" s="3">
        <f t="shared" si="2"/>
        <v>33.480000000000004</v>
      </c>
    </row>
    <row r="20" spans="1:22" ht="18.75" customHeight="1">
      <c r="A20" s="16">
        <v>9</v>
      </c>
      <c r="B20" s="17" t="s">
        <v>35</v>
      </c>
      <c r="C20" s="3">
        <v>200.5</v>
      </c>
      <c r="D20" s="3">
        <v>0</v>
      </c>
      <c r="E20" s="3">
        <v>0</v>
      </c>
      <c r="F20" s="3">
        <v>127.1</v>
      </c>
      <c r="G20" s="3">
        <v>149.25</v>
      </c>
      <c r="H20" s="3">
        <v>17.85</v>
      </c>
      <c r="I20" s="3">
        <v>28.15</v>
      </c>
      <c r="J20" s="3">
        <v>221.03</v>
      </c>
      <c r="K20" s="3">
        <v>0</v>
      </c>
      <c r="L20" s="3">
        <v>0.75</v>
      </c>
      <c r="M20" s="3">
        <v>52.8</v>
      </c>
      <c r="N20" s="3">
        <v>75.2</v>
      </c>
      <c r="O20" s="3">
        <v>20.2</v>
      </c>
      <c r="P20" s="3">
        <v>13.8</v>
      </c>
      <c r="Q20" s="3">
        <v>0</v>
      </c>
      <c r="R20" s="3">
        <v>0</v>
      </c>
      <c r="S20" s="18">
        <v>0</v>
      </c>
      <c r="T20" s="3">
        <f aca="true" t="shared" si="3" ref="T20:T42">C20+D20+E20+F20+G20+H20+I20+J20</f>
        <v>743.88</v>
      </c>
      <c r="U20" s="3">
        <f t="shared" si="1"/>
        <v>162.75</v>
      </c>
      <c r="V20" s="3">
        <f t="shared" si="2"/>
        <v>906.63</v>
      </c>
    </row>
    <row r="21" spans="1:22" ht="18.75" customHeight="1">
      <c r="A21" s="16">
        <v>10</v>
      </c>
      <c r="B21" s="17" t="s">
        <v>37</v>
      </c>
      <c r="C21" s="3">
        <v>169.9</v>
      </c>
      <c r="D21" s="3">
        <v>0</v>
      </c>
      <c r="E21" s="3">
        <v>654.2</v>
      </c>
      <c r="F21" s="3">
        <v>89.73</v>
      </c>
      <c r="G21" s="3">
        <v>185.78</v>
      </c>
      <c r="H21" s="3">
        <v>19.55</v>
      </c>
      <c r="I21" s="3">
        <v>0</v>
      </c>
      <c r="J21" s="3">
        <v>53.38</v>
      </c>
      <c r="K21" s="3">
        <v>49.2</v>
      </c>
      <c r="L21" s="3">
        <v>0</v>
      </c>
      <c r="M21" s="3">
        <v>446.4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18">
        <v>0</v>
      </c>
      <c r="T21" s="3">
        <f t="shared" si="3"/>
        <v>1172.5400000000002</v>
      </c>
      <c r="U21" s="3">
        <f t="shared" si="1"/>
        <v>495.59999999999997</v>
      </c>
      <c r="V21" s="3">
        <f t="shared" si="2"/>
        <v>1668.14</v>
      </c>
    </row>
    <row r="22" spans="1:22" ht="18.75" customHeight="1">
      <c r="A22" s="16">
        <v>11</v>
      </c>
      <c r="B22" s="14" t="s">
        <v>38</v>
      </c>
      <c r="C22" s="3">
        <v>120.1</v>
      </c>
      <c r="D22" s="3">
        <v>0</v>
      </c>
      <c r="E22" s="3">
        <v>43</v>
      </c>
      <c r="F22" s="3">
        <v>13.1</v>
      </c>
      <c r="G22" s="3">
        <v>84.45</v>
      </c>
      <c r="H22" s="3">
        <v>7.9</v>
      </c>
      <c r="I22" s="3">
        <v>0</v>
      </c>
      <c r="J22" s="3">
        <v>24.5</v>
      </c>
      <c r="K22" s="3">
        <v>20.4</v>
      </c>
      <c r="L22" s="3">
        <v>0</v>
      </c>
      <c r="M22" s="3">
        <v>188.8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18">
        <v>0</v>
      </c>
      <c r="T22" s="3">
        <f t="shared" si="3"/>
        <v>293.04999999999995</v>
      </c>
      <c r="U22" s="3">
        <f t="shared" si="1"/>
        <v>209.20000000000002</v>
      </c>
      <c r="V22" s="3">
        <f t="shared" si="2"/>
        <v>502.25</v>
      </c>
    </row>
    <row r="23" spans="1:22" ht="19.5" customHeight="1">
      <c r="A23" s="16">
        <v>12</v>
      </c>
      <c r="B23" s="7" t="s">
        <v>39</v>
      </c>
      <c r="C23" s="8">
        <v>165</v>
      </c>
      <c r="D23" s="8">
        <v>0</v>
      </c>
      <c r="E23" s="8">
        <v>0</v>
      </c>
      <c r="F23" s="8">
        <v>6.88</v>
      </c>
      <c r="G23" s="8">
        <v>18.9</v>
      </c>
      <c r="H23" s="8">
        <v>7.1</v>
      </c>
      <c r="I23" s="8">
        <v>0</v>
      </c>
      <c r="J23" s="8">
        <v>0</v>
      </c>
      <c r="K23" s="8">
        <v>0</v>
      </c>
      <c r="L23" s="8">
        <v>0</v>
      </c>
      <c r="M23" s="8">
        <v>113.6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18">
        <v>0</v>
      </c>
      <c r="T23" s="3">
        <f t="shared" si="3"/>
        <v>197.88</v>
      </c>
      <c r="U23" s="3">
        <f t="shared" si="1"/>
        <v>113.6</v>
      </c>
      <c r="V23" s="3">
        <f t="shared" si="2"/>
        <v>311.48</v>
      </c>
    </row>
    <row r="24" spans="1:22" ht="18.75" customHeight="1">
      <c r="A24" s="16">
        <v>13</v>
      </c>
      <c r="B24" s="8" t="s">
        <v>40</v>
      </c>
      <c r="C24" s="8">
        <v>94.2</v>
      </c>
      <c r="D24" s="8">
        <v>0</v>
      </c>
      <c r="E24" s="8">
        <v>0</v>
      </c>
      <c r="F24" s="8">
        <v>28.55</v>
      </c>
      <c r="G24" s="8">
        <v>95.48</v>
      </c>
      <c r="H24" s="8">
        <v>5.05</v>
      </c>
      <c r="I24" s="8">
        <v>0</v>
      </c>
      <c r="J24" s="8">
        <v>0</v>
      </c>
      <c r="K24" s="8">
        <v>7.6</v>
      </c>
      <c r="L24" s="8">
        <v>0</v>
      </c>
      <c r="M24" s="8">
        <v>102.4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18">
        <v>0</v>
      </c>
      <c r="T24" s="3">
        <f t="shared" si="3"/>
        <v>223.28000000000003</v>
      </c>
      <c r="U24" s="3">
        <f t="shared" si="1"/>
        <v>110</v>
      </c>
      <c r="V24" s="3">
        <f t="shared" si="2"/>
        <v>333.28000000000003</v>
      </c>
    </row>
    <row r="25" spans="1:22" ht="17.25" customHeight="1">
      <c r="A25" s="16">
        <v>14</v>
      </c>
      <c r="B25" s="14" t="s">
        <v>41</v>
      </c>
      <c r="C25" s="8">
        <v>42.5</v>
      </c>
      <c r="D25" s="8">
        <v>0</v>
      </c>
      <c r="E25" s="8">
        <v>9</v>
      </c>
      <c r="F25" s="8">
        <v>29.63</v>
      </c>
      <c r="G25" s="8">
        <v>48</v>
      </c>
      <c r="H25" s="8">
        <v>0</v>
      </c>
      <c r="I25" s="8">
        <v>0</v>
      </c>
      <c r="J25" s="8">
        <v>22.23</v>
      </c>
      <c r="K25" s="8">
        <v>7</v>
      </c>
      <c r="L25" s="8">
        <v>0</v>
      </c>
      <c r="M25" s="8">
        <v>124.8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18">
        <v>0</v>
      </c>
      <c r="T25" s="3">
        <f t="shared" si="3"/>
        <v>151.35999999999999</v>
      </c>
      <c r="U25" s="3">
        <f t="shared" si="1"/>
        <v>131.8</v>
      </c>
      <c r="V25" s="3">
        <f t="shared" si="2"/>
        <v>283.15999999999997</v>
      </c>
    </row>
    <row r="26" spans="1:22" ht="16.5" customHeight="1">
      <c r="A26" s="16">
        <v>15</v>
      </c>
      <c r="B26" s="9" t="s">
        <v>23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f>7*1.6</f>
        <v>11.200000000000001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18">
        <v>0</v>
      </c>
      <c r="T26" s="3">
        <f t="shared" si="3"/>
        <v>0</v>
      </c>
      <c r="U26" s="3">
        <f t="shared" si="1"/>
        <v>11.200000000000001</v>
      </c>
      <c r="V26" s="3">
        <f t="shared" si="2"/>
        <v>11.200000000000001</v>
      </c>
    </row>
    <row r="27" spans="1:22" ht="16.5" customHeight="1">
      <c r="A27" s="16">
        <v>16</v>
      </c>
      <c r="B27" s="6" t="s">
        <v>24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f>8*1.6</f>
        <v>12.8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18">
        <v>0</v>
      </c>
      <c r="T27" s="3">
        <f t="shared" si="3"/>
        <v>0</v>
      </c>
      <c r="U27" s="3">
        <f t="shared" si="1"/>
        <v>12.8</v>
      </c>
      <c r="V27" s="3">
        <f t="shared" si="2"/>
        <v>12.8</v>
      </c>
    </row>
    <row r="28" spans="1:22" ht="18.75" customHeight="1">
      <c r="A28" s="16">
        <v>17</v>
      </c>
      <c r="B28" s="8" t="s">
        <v>25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f>7*3*1.6</f>
        <v>33.6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18">
        <v>0</v>
      </c>
      <c r="T28" s="3">
        <f t="shared" si="3"/>
        <v>0</v>
      </c>
      <c r="U28" s="3">
        <f t="shared" si="1"/>
        <v>33.6</v>
      </c>
      <c r="V28" s="3">
        <f t="shared" si="2"/>
        <v>33.6</v>
      </c>
    </row>
    <row r="29" spans="1:22" ht="16.5" customHeight="1">
      <c r="A29" s="16">
        <v>18</v>
      </c>
      <c r="B29" s="6" t="s">
        <v>26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f>7*1.6</f>
        <v>11.200000000000001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18">
        <v>0</v>
      </c>
      <c r="T29" s="3">
        <f t="shared" si="3"/>
        <v>0</v>
      </c>
      <c r="U29" s="3">
        <f t="shared" si="1"/>
        <v>11.200000000000001</v>
      </c>
      <c r="V29" s="3">
        <f t="shared" si="2"/>
        <v>11.200000000000001</v>
      </c>
    </row>
    <row r="30" spans="1:22" ht="17.25" customHeight="1">
      <c r="A30" s="16">
        <v>19</v>
      </c>
      <c r="B30" s="14" t="s">
        <v>42</v>
      </c>
      <c r="C30" s="19">
        <v>76.5</v>
      </c>
      <c r="D30" s="19">
        <v>0</v>
      </c>
      <c r="E30" s="19">
        <v>0</v>
      </c>
      <c r="F30" s="19">
        <v>0.45</v>
      </c>
      <c r="G30" s="19">
        <v>33.3</v>
      </c>
      <c r="H30" s="19">
        <v>11.45</v>
      </c>
      <c r="I30" s="19">
        <v>0</v>
      </c>
      <c r="J30" s="19">
        <v>0</v>
      </c>
      <c r="K30" s="19">
        <v>8.43</v>
      </c>
      <c r="L30" s="19">
        <v>0</v>
      </c>
      <c r="M30" s="19">
        <v>88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18">
        <v>0</v>
      </c>
      <c r="T30" s="3">
        <f t="shared" si="3"/>
        <v>121.7</v>
      </c>
      <c r="U30" s="3">
        <f t="shared" si="1"/>
        <v>96.43</v>
      </c>
      <c r="V30" s="3">
        <f t="shared" si="2"/>
        <v>218.13</v>
      </c>
    </row>
    <row r="31" spans="1:22" ht="15">
      <c r="A31" s="16">
        <v>20</v>
      </c>
      <c r="B31" s="14" t="s">
        <v>43</v>
      </c>
      <c r="C31" s="8">
        <v>41.7</v>
      </c>
      <c r="D31" s="8">
        <v>0</v>
      </c>
      <c r="E31" s="8">
        <v>0</v>
      </c>
      <c r="F31" s="8">
        <v>29.55</v>
      </c>
      <c r="G31" s="8">
        <v>11.03</v>
      </c>
      <c r="H31" s="8">
        <v>0</v>
      </c>
      <c r="I31" s="8">
        <v>0</v>
      </c>
      <c r="J31" s="8">
        <v>0</v>
      </c>
      <c r="K31" s="8">
        <v>2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18">
        <v>0</v>
      </c>
      <c r="T31" s="3">
        <f t="shared" si="3"/>
        <v>82.28</v>
      </c>
      <c r="U31" s="3">
        <f t="shared" si="1"/>
        <v>2</v>
      </c>
      <c r="V31" s="3">
        <f t="shared" si="2"/>
        <v>84.28</v>
      </c>
    </row>
    <row r="32" spans="1:22" ht="15">
      <c r="A32" s="16">
        <v>21</v>
      </c>
      <c r="B32" s="6" t="s">
        <v>44</v>
      </c>
      <c r="C32" s="8">
        <v>42.6</v>
      </c>
      <c r="D32" s="8">
        <v>0</v>
      </c>
      <c r="E32" s="8">
        <v>0</v>
      </c>
      <c r="F32" s="8">
        <v>1.98</v>
      </c>
      <c r="G32" s="8">
        <v>6.3</v>
      </c>
      <c r="H32" s="8">
        <v>1.75</v>
      </c>
      <c r="I32" s="8">
        <v>0</v>
      </c>
      <c r="J32" s="8">
        <v>0</v>
      </c>
      <c r="K32" s="8">
        <v>0</v>
      </c>
      <c r="L32" s="8">
        <v>0.53</v>
      </c>
      <c r="M32" s="8">
        <v>45.6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18">
        <v>1.7</v>
      </c>
      <c r="T32" s="3">
        <f t="shared" si="3"/>
        <v>52.629999999999995</v>
      </c>
      <c r="U32" s="3">
        <f t="shared" si="1"/>
        <v>47.830000000000005</v>
      </c>
      <c r="V32" s="3">
        <f t="shared" si="2"/>
        <v>100.46000000000001</v>
      </c>
    </row>
    <row r="33" spans="1:22" ht="34.5" customHeight="1">
      <c r="A33" s="16">
        <v>22</v>
      </c>
      <c r="B33" s="19" t="s">
        <v>45</v>
      </c>
      <c r="C33" s="8">
        <v>138.72</v>
      </c>
      <c r="D33" s="8">
        <v>0</v>
      </c>
      <c r="E33" s="8">
        <v>598.83</v>
      </c>
      <c r="F33" s="8">
        <v>138.92</v>
      </c>
      <c r="G33" s="8">
        <v>70.58</v>
      </c>
      <c r="H33" s="8">
        <v>39.86</v>
      </c>
      <c r="I33" s="8">
        <v>0</v>
      </c>
      <c r="J33" s="8">
        <v>57.94</v>
      </c>
      <c r="K33" s="8">
        <v>11.48</v>
      </c>
      <c r="L33" s="8">
        <v>0</v>
      </c>
      <c r="M33" s="8">
        <v>288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18">
        <v>0</v>
      </c>
      <c r="T33" s="3">
        <f t="shared" si="3"/>
        <v>1044.8500000000001</v>
      </c>
      <c r="U33" s="3">
        <f t="shared" si="1"/>
        <v>299.48</v>
      </c>
      <c r="V33" s="3">
        <f t="shared" si="2"/>
        <v>1344.3300000000002</v>
      </c>
    </row>
    <row r="34" spans="1:22" ht="15">
      <c r="A34" s="16">
        <v>23</v>
      </c>
      <c r="B34" s="7" t="s">
        <v>46</v>
      </c>
      <c r="C34" s="8">
        <v>82.3</v>
      </c>
      <c r="D34" s="8">
        <v>0</v>
      </c>
      <c r="E34" s="8">
        <v>132</v>
      </c>
      <c r="F34" s="8">
        <v>8.8</v>
      </c>
      <c r="G34" s="8">
        <v>53.78</v>
      </c>
      <c r="H34" s="8">
        <v>4.45</v>
      </c>
      <c r="I34" s="8">
        <v>0</v>
      </c>
      <c r="J34" s="8">
        <v>0</v>
      </c>
      <c r="K34" s="8">
        <f>10.8-3.2</f>
        <v>7.6000000000000005</v>
      </c>
      <c r="L34" s="8">
        <v>0</v>
      </c>
      <c r="M34" s="8">
        <v>128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18">
        <v>0</v>
      </c>
      <c r="T34" s="3">
        <f t="shared" si="3"/>
        <v>281.33</v>
      </c>
      <c r="U34" s="3">
        <f t="shared" si="1"/>
        <v>135.6</v>
      </c>
      <c r="V34" s="3">
        <f t="shared" si="2"/>
        <v>416.92999999999995</v>
      </c>
    </row>
    <row r="35" spans="1:22" ht="15">
      <c r="A35" s="16">
        <v>24</v>
      </c>
      <c r="B35" s="15" t="s">
        <v>47</v>
      </c>
      <c r="C35" s="8">
        <v>6</v>
      </c>
      <c r="D35" s="8">
        <v>0</v>
      </c>
      <c r="E35" s="8">
        <v>0</v>
      </c>
      <c r="F35" s="8">
        <v>113.1</v>
      </c>
      <c r="G35" s="8">
        <v>11.25</v>
      </c>
      <c r="H35" s="8">
        <v>0</v>
      </c>
      <c r="I35" s="8">
        <v>0</v>
      </c>
      <c r="J35" s="8">
        <v>0</v>
      </c>
      <c r="K35" s="8">
        <v>6</v>
      </c>
      <c r="L35" s="8">
        <v>0</v>
      </c>
      <c r="M35" s="8">
        <v>48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18">
        <v>0</v>
      </c>
      <c r="T35" s="3">
        <f t="shared" si="3"/>
        <v>130.35</v>
      </c>
      <c r="U35" s="3">
        <f t="shared" si="1"/>
        <v>54</v>
      </c>
      <c r="V35" s="3">
        <f t="shared" si="2"/>
        <v>184.35</v>
      </c>
    </row>
    <row r="36" spans="1:22" ht="15">
      <c r="A36" s="16">
        <v>25</v>
      </c>
      <c r="B36" s="23" t="s">
        <v>48</v>
      </c>
      <c r="C36" s="8">
        <v>87.8</v>
      </c>
      <c r="D36" s="8">
        <v>0</v>
      </c>
      <c r="E36" s="8">
        <v>459.6</v>
      </c>
      <c r="F36" s="8">
        <v>157.4</v>
      </c>
      <c r="G36" s="8">
        <v>129.3</v>
      </c>
      <c r="H36" s="8">
        <v>0</v>
      </c>
      <c r="I36" s="8">
        <v>0</v>
      </c>
      <c r="J36" s="8">
        <v>0</v>
      </c>
      <c r="K36" s="8">
        <f>56.4-4.2-4.2-4.6</f>
        <v>43.39999999999999</v>
      </c>
      <c r="L36" s="8">
        <v>0</v>
      </c>
      <c r="M36" s="8">
        <v>456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18">
        <v>0</v>
      </c>
      <c r="T36" s="3">
        <f t="shared" si="3"/>
        <v>834.0999999999999</v>
      </c>
      <c r="U36" s="3">
        <f t="shared" si="1"/>
        <v>499.4</v>
      </c>
      <c r="V36" s="3">
        <f t="shared" si="2"/>
        <v>1333.5</v>
      </c>
    </row>
    <row r="37" spans="1:22" ht="19.5" customHeight="1">
      <c r="A37" s="16">
        <v>26</v>
      </c>
      <c r="B37" s="8" t="s">
        <v>49</v>
      </c>
      <c r="C37" s="8">
        <v>65.3</v>
      </c>
      <c r="D37" s="8">
        <v>0</v>
      </c>
      <c r="E37" s="8">
        <v>730.8</v>
      </c>
      <c r="F37" s="8">
        <v>162.38</v>
      </c>
      <c r="G37" s="8">
        <v>99.08</v>
      </c>
      <c r="H37" s="8">
        <v>0</v>
      </c>
      <c r="I37" s="8">
        <v>0</v>
      </c>
      <c r="J37" s="8">
        <v>0</v>
      </c>
      <c r="K37" s="8">
        <v>38.17</v>
      </c>
      <c r="L37" s="8">
        <v>0</v>
      </c>
      <c r="M37" s="8">
        <v>214.4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18">
        <v>0</v>
      </c>
      <c r="T37" s="3">
        <f t="shared" si="3"/>
        <v>1057.56</v>
      </c>
      <c r="U37" s="3">
        <f t="shared" si="1"/>
        <v>252.57</v>
      </c>
      <c r="V37" s="3">
        <f t="shared" si="2"/>
        <v>1310.1299999999999</v>
      </c>
    </row>
    <row r="38" spans="1:22" ht="15">
      <c r="A38" s="16">
        <v>27</v>
      </c>
      <c r="B38" s="8" t="s">
        <v>50</v>
      </c>
      <c r="C38" s="8">
        <v>0</v>
      </c>
      <c r="D38" s="8">
        <v>40</v>
      </c>
      <c r="E38" s="8">
        <v>190</v>
      </c>
      <c r="F38" s="8">
        <v>38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18">
        <v>0</v>
      </c>
      <c r="T38" s="3">
        <f t="shared" si="3"/>
        <v>268</v>
      </c>
      <c r="U38" s="3">
        <f t="shared" si="1"/>
        <v>0</v>
      </c>
      <c r="V38" s="3">
        <f t="shared" si="2"/>
        <v>268</v>
      </c>
    </row>
    <row r="39" spans="1:22" ht="18.75" customHeight="1">
      <c r="A39" s="16">
        <v>28</v>
      </c>
      <c r="B39" s="8" t="s">
        <v>51</v>
      </c>
      <c r="C39" s="8">
        <v>0</v>
      </c>
      <c r="D39" s="8">
        <v>0</v>
      </c>
      <c r="E39" s="8">
        <v>0</v>
      </c>
      <c r="F39" s="8">
        <v>80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18">
        <v>0</v>
      </c>
      <c r="T39" s="3">
        <f t="shared" si="3"/>
        <v>80</v>
      </c>
      <c r="U39" s="3">
        <f t="shared" si="1"/>
        <v>0</v>
      </c>
      <c r="V39" s="3">
        <f t="shared" si="2"/>
        <v>80</v>
      </c>
    </row>
    <row r="40" spans="1:22" ht="18.75" customHeight="1">
      <c r="A40" s="16">
        <v>29</v>
      </c>
      <c r="B40" s="8" t="s">
        <v>52</v>
      </c>
      <c r="C40" s="8">
        <v>0</v>
      </c>
      <c r="D40" s="8">
        <v>0</v>
      </c>
      <c r="E40" s="8">
        <v>0</v>
      </c>
      <c r="F40" s="8">
        <v>37.5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18">
        <v>0</v>
      </c>
      <c r="T40" s="3">
        <f t="shared" si="3"/>
        <v>37.5</v>
      </c>
      <c r="U40" s="3">
        <f t="shared" si="1"/>
        <v>0</v>
      </c>
      <c r="V40" s="3">
        <f t="shared" si="2"/>
        <v>37.5</v>
      </c>
    </row>
    <row r="41" spans="1:22" ht="15">
      <c r="A41" s="16">
        <v>30</v>
      </c>
      <c r="B41" s="7" t="s">
        <v>53</v>
      </c>
      <c r="C41" s="8">
        <v>214.85</v>
      </c>
      <c r="D41" s="8">
        <v>0</v>
      </c>
      <c r="E41" s="8">
        <v>0</v>
      </c>
      <c r="F41" s="8">
        <v>4.75</v>
      </c>
      <c r="G41" s="8">
        <v>0</v>
      </c>
      <c r="H41" s="8">
        <v>16.1</v>
      </c>
      <c r="I41" s="8">
        <v>0</v>
      </c>
      <c r="J41" s="8">
        <v>0</v>
      </c>
      <c r="K41" s="8">
        <v>0</v>
      </c>
      <c r="L41" s="8">
        <v>0</v>
      </c>
      <c r="M41" s="8">
        <v>60.8</v>
      </c>
      <c r="N41" s="8">
        <v>2.4</v>
      </c>
      <c r="O41" s="8">
        <v>0</v>
      </c>
      <c r="P41" s="8">
        <f>4.4+5</f>
        <v>9.4</v>
      </c>
      <c r="Q41" s="8">
        <v>0</v>
      </c>
      <c r="R41" s="8">
        <v>0</v>
      </c>
      <c r="S41" s="18">
        <v>5.1</v>
      </c>
      <c r="T41" s="3">
        <f t="shared" si="3"/>
        <v>235.7</v>
      </c>
      <c r="U41" s="3">
        <f t="shared" si="1"/>
        <v>77.69999999999999</v>
      </c>
      <c r="V41" s="3">
        <f t="shared" si="2"/>
        <v>313.4</v>
      </c>
    </row>
    <row r="42" spans="1:22" ht="15">
      <c r="A42" s="16">
        <v>31</v>
      </c>
      <c r="B42" s="8" t="s">
        <v>54</v>
      </c>
      <c r="C42" s="8">
        <v>20.51</v>
      </c>
      <c r="D42" s="8">
        <v>0</v>
      </c>
      <c r="E42" s="8">
        <v>0</v>
      </c>
      <c r="F42" s="8">
        <v>28.33</v>
      </c>
      <c r="G42" s="8">
        <v>29.45</v>
      </c>
      <c r="H42" s="8">
        <v>0</v>
      </c>
      <c r="I42" s="8">
        <v>0</v>
      </c>
      <c r="J42" s="8">
        <v>31.2</v>
      </c>
      <c r="K42" s="8">
        <v>11.41</v>
      </c>
      <c r="L42" s="8">
        <v>0</v>
      </c>
      <c r="M42" s="8">
        <v>22.4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18">
        <v>0</v>
      </c>
      <c r="T42" s="3">
        <f t="shared" si="3"/>
        <v>109.49000000000001</v>
      </c>
      <c r="U42" s="3">
        <f t="shared" si="1"/>
        <v>33.81</v>
      </c>
      <c r="V42" s="3">
        <f t="shared" si="2"/>
        <v>143.3</v>
      </c>
    </row>
    <row r="43" spans="1:22" ht="21.75" customHeight="1">
      <c r="A43" s="32" t="s">
        <v>17</v>
      </c>
      <c r="B43" s="32"/>
      <c r="C43" s="29">
        <f aca="true" t="shared" si="4" ref="C43:Q43">SUM(C12:C42)</f>
        <v>2013.0299999999997</v>
      </c>
      <c r="D43" s="29">
        <f t="shared" si="4"/>
        <v>40</v>
      </c>
      <c r="E43" s="29">
        <f t="shared" si="4"/>
        <v>3638.0299999999997</v>
      </c>
      <c r="F43" s="29">
        <f t="shared" si="4"/>
        <v>1629.6799999999998</v>
      </c>
      <c r="G43" s="29">
        <f t="shared" si="4"/>
        <v>1230.3899999999999</v>
      </c>
      <c r="H43" s="29">
        <f t="shared" si="4"/>
        <v>141.66</v>
      </c>
      <c r="I43" s="29">
        <f t="shared" si="4"/>
        <v>29.75</v>
      </c>
      <c r="J43" s="29">
        <f t="shared" si="4"/>
        <v>411.51</v>
      </c>
      <c r="K43" s="29">
        <f t="shared" si="4"/>
        <v>239.68999999999997</v>
      </c>
      <c r="L43" s="29">
        <f t="shared" si="4"/>
        <v>4.88</v>
      </c>
      <c r="M43" s="29">
        <f t="shared" si="4"/>
        <v>2661.6000000000004</v>
      </c>
      <c r="N43" s="29">
        <f t="shared" si="4"/>
        <v>285.88</v>
      </c>
      <c r="O43" s="29">
        <f t="shared" si="4"/>
        <v>62.400000000000006</v>
      </c>
      <c r="P43" s="29">
        <f t="shared" si="4"/>
        <v>23.200000000000003</v>
      </c>
      <c r="Q43" s="29">
        <f t="shared" si="4"/>
        <v>7.8</v>
      </c>
      <c r="R43" s="29" t="e">
        <f>#REF!+#REF!+#REF!</f>
        <v>#REF!</v>
      </c>
      <c r="S43" s="29">
        <f>SUM(S12:S42)</f>
        <v>6.8</v>
      </c>
      <c r="T43" s="28">
        <f>SUM(T12:T42)</f>
        <v>9134.05</v>
      </c>
      <c r="U43" s="28">
        <f>SUM(U12:U42)</f>
        <v>3292.25</v>
      </c>
      <c r="V43" s="28">
        <f>SUM(V12:V42)</f>
        <v>12426.3</v>
      </c>
    </row>
    <row r="44" spans="1:22" ht="15">
      <c r="A44" s="2"/>
      <c r="B44" s="5" t="s">
        <v>18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2"/>
      <c r="T44" s="25">
        <f>T43*90</f>
        <v>822064.4999999999</v>
      </c>
      <c r="U44" s="25">
        <f>U43*322.52+SUM(U12:U42)</f>
        <v>1065108.72</v>
      </c>
      <c r="V44" s="25">
        <f>T44+U44</f>
        <v>1887173.2199999997</v>
      </c>
    </row>
    <row r="45" spans="1:22" ht="15">
      <c r="A45" s="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22"/>
      <c r="T45" s="25"/>
      <c r="U45" s="25"/>
      <c r="V45" s="25"/>
    </row>
    <row r="46" spans="1:22" ht="15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2"/>
      <c r="T46" s="25"/>
      <c r="U46" s="25"/>
      <c r="V46" s="25"/>
    </row>
    <row r="48" spans="20:21" ht="15">
      <c r="T48" s="13"/>
      <c r="U48" s="13"/>
    </row>
    <row r="49" spans="2:18" ht="15.75" customHeight="1">
      <c r="B49" s="11" t="s">
        <v>60</v>
      </c>
      <c r="I49" s="33"/>
      <c r="J49" s="33"/>
      <c r="K49" s="33"/>
      <c r="M49" s="33"/>
      <c r="N49" s="33"/>
      <c r="P49" s="33" t="s">
        <v>57</v>
      </c>
      <c r="Q49" s="33"/>
      <c r="R49" s="33"/>
    </row>
    <row r="50" spans="2:23" ht="15">
      <c r="B50" s="1" t="s">
        <v>62</v>
      </c>
      <c r="N50" s="34" t="s">
        <v>65</v>
      </c>
      <c r="O50" s="34"/>
      <c r="P50" s="34"/>
      <c r="Q50" s="34"/>
      <c r="R50" s="34"/>
      <c r="S50" s="34"/>
      <c r="W50" s="26"/>
    </row>
    <row r="51" spans="2:23" ht="15">
      <c r="B51" s="1" t="s">
        <v>63</v>
      </c>
      <c r="N51" s="34" t="s">
        <v>66</v>
      </c>
      <c r="O51" s="34"/>
      <c r="P51" s="34"/>
      <c r="Q51" s="34"/>
      <c r="R51" s="34"/>
      <c r="S51" s="34"/>
      <c r="W51" s="26"/>
    </row>
    <row r="52" spans="14:23" ht="15">
      <c r="N52" s="33"/>
      <c r="O52" s="33"/>
      <c r="P52" s="33"/>
      <c r="Q52" s="33"/>
      <c r="R52" s="33"/>
      <c r="S52" s="33"/>
      <c r="W52" s="27"/>
    </row>
    <row r="53" spans="2:19" ht="18.75" customHeight="1">
      <c r="B53" s="20" t="s">
        <v>64</v>
      </c>
      <c r="N53" s="34" t="s">
        <v>67</v>
      </c>
      <c r="O53" s="34"/>
      <c r="P53" s="34"/>
      <c r="Q53" s="34"/>
      <c r="R53" s="34"/>
      <c r="S53" s="34"/>
    </row>
    <row r="54" spans="2:16" ht="15">
      <c r="B54" s="1" t="s">
        <v>61</v>
      </c>
      <c r="P54" s="1" t="s">
        <v>68</v>
      </c>
    </row>
  </sheetData>
  <sheetProtection/>
  <mergeCells count="19">
    <mergeCell ref="N50:S50"/>
    <mergeCell ref="N51:S51"/>
    <mergeCell ref="N52:S52"/>
    <mergeCell ref="N53:S53"/>
    <mergeCell ref="A43:B43"/>
    <mergeCell ref="I49:K49"/>
    <mergeCell ref="P49:R49"/>
    <mergeCell ref="S1:V1"/>
    <mergeCell ref="S2:V2"/>
    <mergeCell ref="S3:V3"/>
    <mergeCell ref="A6:V6"/>
    <mergeCell ref="M49:N49"/>
    <mergeCell ref="B9:B11"/>
    <mergeCell ref="A9:A11"/>
    <mergeCell ref="C9:V9"/>
    <mergeCell ref="C10:S10"/>
    <mergeCell ref="U10:U11"/>
    <mergeCell ref="T10:T11"/>
    <mergeCell ref="V10:V11"/>
  </mergeCells>
  <printOptions/>
  <pageMargins left="0.6495535714285714" right="0.1968503937007874" top="0.5511811023622047" bottom="0.5118110236220472" header="0.31496062992125984" footer="0.31496062992125984"/>
  <pageSetup horizontalDpi="1200" verticalDpi="1200" orientation="landscape" paperSize="9" scale="4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2019-04-11T10:25:47Z</cp:lastPrinted>
  <dcterms:created xsi:type="dcterms:W3CDTF">2015-06-05T18:19:34Z</dcterms:created>
  <dcterms:modified xsi:type="dcterms:W3CDTF">2019-04-29T01:52:15Z</dcterms:modified>
  <cp:category/>
  <cp:version/>
  <cp:contentType/>
  <cp:contentStatus/>
</cp:coreProperties>
</file>